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oceseny.sharepoint.com/sites/FileServer/Shared Documents/ssaavedra_U_drive/My Documents/1 Benefits/7 Benefits 2027/OE Worskhsop/"/>
    </mc:Choice>
  </mc:AlternateContent>
  <xr:revisionPtr revIDLastSave="0" documentId="14_{4C435853-782F-4F33-9B8A-F182EF1159AC}" xr6:coauthVersionLast="47" xr6:coauthVersionMax="47" xr10:uidLastSave="{00000000-0000-0000-0000-000000000000}"/>
  <bookViews>
    <workbookView xWindow="-110" yWindow="-110" windowWidth="19420" windowHeight="10300" xr2:uid="{AA521FF7-DECC-44E3-9486-9F28036E0B82}"/>
  </bookViews>
  <sheets>
    <sheet name="2027" sheetId="2" r:id="rId1"/>
  </sheets>
  <definedNames>
    <definedName name="_xlnm.Print_Area" localSheetId="0">'2027'!$B$1:$G$26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" l="1"/>
  <c r="E21" i="2"/>
  <c r="E20" i="2"/>
  <c r="F20" i="2" s="1"/>
  <c r="E13" i="2"/>
  <c r="E12" i="2"/>
  <c r="E11" i="2"/>
  <c r="E4" i="2"/>
  <c r="E3" i="2"/>
  <c r="E2" i="2"/>
  <c r="Q4" i="2"/>
  <c r="P4" i="2"/>
  <c r="S4" i="2"/>
  <c r="S3" i="2"/>
  <c r="R3" i="2"/>
  <c r="S2" i="2"/>
  <c r="R4" i="2"/>
  <c r="R2" i="2"/>
  <c r="Q3" i="2"/>
  <c r="P3" i="2"/>
  <c r="Q2" i="2"/>
  <c r="P2" i="2"/>
  <c r="O4" i="2"/>
  <c r="O3" i="2"/>
  <c r="O2" i="2"/>
  <c r="F11" i="2" l="1"/>
  <c r="F2" i="2"/>
</calcChain>
</file>

<file path=xl/sharedStrings.xml><?xml version="1.0" encoding="utf-8"?>
<sst xmlns="http://schemas.openxmlformats.org/spreadsheetml/2006/main" count="63" uniqueCount="48">
  <si>
    <t>Single</t>
  </si>
  <si>
    <t>E Plus Sps</t>
  </si>
  <si>
    <t>E Plus Child</t>
  </si>
  <si>
    <t>E Plus Multi</t>
  </si>
  <si>
    <t>Family</t>
  </si>
  <si>
    <t>2027 % Increase</t>
  </si>
  <si>
    <t>Medical Plan</t>
  </si>
  <si>
    <t>PPO100</t>
  </si>
  <si>
    <t>PPO80</t>
  </si>
  <si>
    <t>Single Monthly</t>
  </si>
  <si>
    <t>Single Annualy</t>
  </si>
  <si>
    <t>Annual Savings if in PPO80</t>
  </si>
  <si>
    <t>E Plus 1 (Child or Sps) Monthly</t>
  </si>
  <si>
    <t>E Plus 1 (Child or Sps) Annually</t>
  </si>
  <si>
    <t>Family or E plus Multi (Children) Annually</t>
  </si>
  <si>
    <t>CDHP-20/H.S.A.</t>
  </si>
  <si>
    <t>Annual Savings if in CDHP-20/H.S.A.</t>
  </si>
  <si>
    <t>PPO100 -CDHP = $17,808</t>
  </si>
  <si>
    <t>PPO80-CDHP=$7,128.00</t>
  </si>
  <si>
    <t>Family or E + Children</t>
  </si>
  <si>
    <t>Family or E + Children Annualy</t>
  </si>
  <si>
    <t>PPO100 -CDHP = $27,696.00</t>
  </si>
  <si>
    <t>PPO80-CDHP=$11,088.00</t>
  </si>
  <si>
    <t>Savings after $5,400 annual cont to H.S.A.= $5,688.00</t>
  </si>
  <si>
    <t>Annual Savings with PPO80</t>
  </si>
  <si>
    <t>Savings after $2,700 annual cont to H.S.A. = $1,260</t>
  </si>
  <si>
    <t>Annual Savings with CDHP-20/H.S.A.</t>
  </si>
  <si>
    <t>EE cont to H.S.A. $900</t>
  </si>
  <si>
    <t>ER cont to H.S.A. $2,700</t>
  </si>
  <si>
    <t>deductible: $3,600</t>
  </si>
  <si>
    <t>$3,960.00 Savings in premium</t>
  </si>
  <si>
    <t>PPO80-CDHP=$3,960 Savings in premium</t>
  </si>
  <si>
    <t>$9,888.00  Savings in premium</t>
  </si>
  <si>
    <t>$17,808 Savings in premium</t>
  </si>
  <si>
    <t>$7,128 Savings in premium</t>
  </si>
  <si>
    <t xml:space="preserve">PPO100 -CDHP = $9,888.00 </t>
  </si>
  <si>
    <t>Savings after $5,400 annual cont to H.S.A.=  $12,408</t>
  </si>
  <si>
    <t>Savings after $2,700 annual cont to H.S.A.=  $7,188</t>
  </si>
  <si>
    <t>Savings after $5,400 annual cont to H.S.A.= $1,728</t>
  </si>
  <si>
    <t>ER cont to H.S.A. $5,400</t>
  </si>
  <si>
    <t>deductible: $7,200</t>
  </si>
  <si>
    <t>EE cont to H.S.A. $1,800</t>
  </si>
  <si>
    <t>$11,088.00 Savings in premium</t>
  </si>
  <si>
    <t>$27,696.00 Savings in premium</t>
  </si>
  <si>
    <t>Savings after $5,400 annual cont to H.S.A.= 22,296</t>
  </si>
  <si>
    <t>`</t>
  </si>
  <si>
    <t>Please note:</t>
  </si>
  <si>
    <t xml:space="preserve">CDHP-20/H.S.A. Information is highlighted in yellow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</si>
</sst>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1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164" fontId="4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 vertical="center"/>
    </xf>
    <xf numFmtId="0" fontId="0" fillId="3" borderId="0" xfId="0" applyFill="1"/>
    <xf numFmtId="165" fontId="8" fillId="0" borderId="0" xfId="1" applyNumberFormat="1" applyFont="1" applyFill="1" applyBorder="1"/>
    <xf numFmtId="10" fontId="0" fillId="0" borderId="0" xfId="0" applyNumberFormat="1"/>
    <xf numFmtId="10" fontId="6" fillId="0" borderId="0" xfId="0" applyNumberFormat="1" applyFont="1" applyAlignment="1">
      <alignment horizontal="left" vertical="center"/>
    </xf>
    <xf numFmtId="10" fontId="0" fillId="0" borderId="0" xfId="0" applyNumberForma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9" fillId="0" borderId="0" xfId="0" applyFont="1"/>
    <xf numFmtId="0" fontId="9" fillId="3" borderId="0" xfId="0" applyFont="1" applyFill="1"/>
    <xf numFmtId="164" fontId="2" fillId="4" borderId="0" xfId="0" applyNumberFormat="1" applyFont="1" applyFill="1" applyAlignment="1">
      <alignment horizontal="center" vertical="center"/>
    </xf>
    <xf numFmtId="164" fontId="4" fillId="4" borderId="7" xfId="0" applyNumberFormat="1" applyFont="1" applyFill="1" applyBorder="1" applyAlignment="1">
      <alignment horizontal="left"/>
    </xf>
    <xf numFmtId="164" fontId="4" fillId="4" borderId="0" xfId="0" applyNumberFormat="1" applyFont="1" applyFill="1"/>
    <xf numFmtId="164" fontId="1" fillId="4" borderId="0" xfId="0" applyNumberFormat="1" applyFont="1" applyFill="1" applyAlignment="1">
      <alignment horizontal="center" vertical="center"/>
    </xf>
    <xf numFmtId="164" fontId="0" fillId="4" borderId="0" xfId="0" applyNumberFormat="1" applyFill="1"/>
    <xf numFmtId="164" fontId="3" fillId="4" borderId="9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left"/>
    </xf>
    <xf numFmtId="164" fontId="0" fillId="0" borderId="0" xfId="0" applyNumberFormat="1"/>
    <xf numFmtId="10" fontId="10" fillId="0" borderId="2" xfId="0" applyNumberFormat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164" fontId="10" fillId="0" borderId="2" xfId="0" applyNumberFormat="1" applyFont="1" applyBorder="1" applyAlignment="1">
      <alignment horizontal="left"/>
    </xf>
    <xf numFmtId="0" fontId="10" fillId="0" borderId="8" xfId="0" applyFont="1" applyBorder="1"/>
    <xf numFmtId="10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64" fontId="11" fillId="5" borderId="4" xfId="0" applyNumberFormat="1" applyFont="1" applyFill="1" applyBorder="1" applyAlignment="1">
      <alignment horizontal="left"/>
    </xf>
    <xf numFmtId="10" fontId="12" fillId="0" borderId="4" xfId="0" applyNumberFormat="1" applyFont="1" applyBorder="1" applyAlignment="1">
      <alignment horizontal="center"/>
    </xf>
    <xf numFmtId="0" fontId="11" fillId="0" borderId="4" xfId="0" applyFont="1" applyBorder="1"/>
    <xf numFmtId="164" fontId="12" fillId="0" borderId="4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164" fontId="11" fillId="5" borderId="5" xfId="0" applyNumberFormat="1" applyFont="1" applyFill="1" applyBorder="1" applyAlignment="1">
      <alignment horizontal="left"/>
    </xf>
    <xf numFmtId="10" fontId="11" fillId="5" borderId="1" xfId="0" applyNumberFormat="1" applyFont="1" applyFill="1" applyBorder="1" applyAlignment="1">
      <alignment horizontal="center"/>
    </xf>
    <xf numFmtId="0" fontId="11" fillId="5" borderId="1" xfId="0" applyFont="1" applyFill="1" applyBorder="1"/>
    <xf numFmtId="164" fontId="11" fillId="5" borderId="1" xfId="0" applyNumberFormat="1" applyFont="1" applyFill="1" applyBorder="1" applyAlignment="1">
      <alignment horizontal="center" vertical="center"/>
    </xf>
    <xf numFmtId="164" fontId="11" fillId="5" borderId="1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164" fontId="11" fillId="5" borderId="1" xfId="0" applyNumberFormat="1" applyFont="1" applyFill="1" applyBorder="1"/>
    <xf numFmtId="0" fontId="11" fillId="0" borderId="0" xfId="0" applyFont="1"/>
    <xf numFmtId="0" fontId="11" fillId="0" borderId="6" xfId="0" applyFont="1" applyBorder="1"/>
    <xf numFmtId="164" fontId="11" fillId="5" borderId="6" xfId="0" applyNumberFormat="1" applyFont="1" applyFill="1" applyBorder="1"/>
    <xf numFmtId="164" fontId="11" fillId="0" borderId="0" xfId="0" applyNumberFormat="1" applyFont="1"/>
    <xf numFmtId="0" fontId="11" fillId="5" borderId="4" xfId="0" applyFont="1" applyFill="1" applyBorder="1"/>
    <xf numFmtId="164" fontId="11" fillId="5" borderId="0" xfId="0" applyNumberFormat="1" applyFont="1" applyFill="1"/>
    <xf numFmtId="0" fontId="11" fillId="5" borderId="5" xfId="0" applyFont="1" applyFill="1" applyBorder="1"/>
    <xf numFmtId="164" fontId="11" fillId="5" borderId="4" xfId="0" applyNumberFormat="1" applyFont="1" applyFill="1" applyBorder="1"/>
    <xf numFmtId="0" fontId="11" fillId="5" borderId="6" xfId="0" applyFont="1" applyFill="1" applyBorder="1"/>
    <xf numFmtId="164" fontId="12" fillId="5" borderId="4" xfId="0" applyNumberFormat="1" applyFont="1" applyFill="1" applyBorder="1" applyAlignment="1">
      <alignment horizontal="left" vertical="center"/>
    </xf>
    <xf numFmtId="164" fontId="12" fillId="0" borderId="1" xfId="0" applyNumberFormat="1" applyFont="1" applyBorder="1" applyAlignment="1">
      <alignment horizontal="center"/>
    </xf>
    <xf numFmtId="164" fontId="12" fillId="5" borderId="6" xfId="0" applyNumberFormat="1" applyFont="1" applyFill="1" applyBorder="1" applyAlignment="1">
      <alignment horizontal="left" vertical="center"/>
    </xf>
    <xf numFmtId="164" fontId="10" fillId="0" borderId="1" xfId="0" applyNumberFormat="1" applyFont="1" applyBorder="1" applyAlignment="1">
      <alignment horizontal="left"/>
    </xf>
    <xf numFmtId="0" fontId="10" fillId="0" borderId="0" xfId="0" applyFont="1"/>
    <xf numFmtId="164" fontId="12" fillId="5" borderId="0" xfId="0" applyNumberFormat="1" applyFont="1" applyFill="1" applyAlignment="1">
      <alignment horizontal="left" vertical="center"/>
    </xf>
    <xf numFmtId="0" fontId="11" fillId="5" borderId="0" xfId="0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010A5-D462-4AAE-BB26-BA1D14235961}">
  <dimension ref="B1:W30"/>
  <sheetViews>
    <sheetView tabSelected="1" zoomScaleNormal="100" workbookViewId="0">
      <selection activeCell="B1" sqref="B1:G26"/>
    </sheetView>
  </sheetViews>
  <sheetFormatPr defaultRowHeight="14.5" x14ac:dyDescent="0.35"/>
  <cols>
    <col min="1" max="1" width="2.54296875" customWidth="1"/>
    <col min="2" max="2" width="21.26953125" customWidth="1"/>
    <col min="3" max="3" width="17.36328125" customWidth="1"/>
    <col min="4" max="4" width="27.6328125" customWidth="1"/>
    <col min="5" max="5" width="28.08984375" customWidth="1"/>
    <col min="6" max="6" width="32.36328125" customWidth="1"/>
    <col min="7" max="7" width="63.90625" style="23" customWidth="1"/>
    <col min="8" max="8" width="1.7265625" style="19" customWidth="1"/>
    <col min="9" max="10" width="31" customWidth="1"/>
    <col min="11" max="11" width="36.08984375" customWidth="1"/>
    <col min="12" max="12" width="40.6328125" style="9" customWidth="1"/>
    <col min="13" max="13" width="21.54296875" customWidth="1"/>
    <col min="14" max="14" width="2.26953125" style="7" customWidth="1"/>
    <col min="15" max="19" width="25.36328125" customWidth="1"/>
  </cols>
  <sheetData>
    <row r="1" spans="2:23" s="13" customFormat="1" ht="21" x14ac:dyDescent="0.5">
      <c r="B1" s="24" t="s">
        <v>5</v>
      </c>
      <c r="C1" s="25" t="s">
        <v>6</v>
      </c>
      <c r="D1" s="26" t="s">
        <v>9</v>
      </c>
      <c r="E1" s="27" t="s">
        <v>10</v>
      </c>
      <c r="F1" s="28" t="s">
        <v>24</v>
      </c>
      <c r="G1" s="29" t="s">
        <v>26</v>
      </c>
      <c r="H1" s="20"/>
      <c r="L1" s="12" t="s">
        <v>14</v>
      </c>
      <c r="N1" s="14"/>
      <c r="O1" s="12" t="s">
        <v>0</v>
      </c>
      <c r="P1" s="12" t="s">
        <v>1</v>
      </c>
      <c r="Q1" s="12" t="s">
        <v>2</v>
      </c>
      <c r="R1" s="12" t="s">
        <v>3</v>
      </c>
      <c r="S1" s="12" t="s">
        <v>4</v>
      </c>
    </row>
    <row r="2" spans="2:23" ht="21" x14ac:dyDescent="0.5">
      <c r="B2" s="30">
        <v>0.13980000000000001</v>
      </c>
      <c r="C2" s="31" t="s">
        <v>7</v>
      </c>
      <c r="D2" s="32">
        <v>1957</v>
      </c>
      <c r="E2" s="32">
        <f>D2*12</f>
        <v>23484</v>
      </c>
      <c r="F2" s="33">
        <f>E2-E3</f>
        <v>5928</v>
      </c>
      <c r="G2" s="34" t="s">
        <v>32</v>
      </c>
      <c r="H2" s="21"/>
      <c r="O2" s="4">
        <f>1957*12</f>
        <v>23484</v>
      </c>
      <c r="P2" s="4">
        <f>3523*12</f>
        <v>42276</v>
      </c>
      <c r="Q2" s="4">
        <f>3523*12</f>
        <v>42276</v>
      </c>
      <c r="R2" s="4">
        <f>5480*12</f>
        <v>65760</v>
      </c>
      <c r="S2" s="4">
        <f>5480*12</f>
        <v>65760</v>
      </c>
    </row>
    <row r="3" spans="2:23" ht="21" x14ac:dyDescent="0.5">
      <c r="B3" s="35">
        <v>0.14030000000000001</v>
      </c>
      <c r="C3" s="36" t="s">
        <v>8</v>
      </c>
      <c r="D3" s="37">
        <v>1463</v>
      </c>
      <c r="E3" s="38">
        <f>D3*12</f>
        <v>17556</v>
      </c>
      <c r="F3" s="39">
        <v>0</v>
      </c>
      <c r="G3" s="40" t="s">
        <v>30</v>
      </c>
      <c r="H3" s="22"/>
      <c r="O3" s="5">
        <f>1463*12</f>
        <v>17556</v>
      </c>
      <c r="P3" s="5">
        <f>2633*12</f>
        <v>31596</v>
      </c>
      <c r="Q3" s="5">
        <f>2633*12</f>
        <v>31596</v>
      </c>
      <c r="R3" s="5">
        <f>4096*12</f>
        <v>49152</v>
      </c>
      <c r="S3" s="5">
        <f>4096*12</f>
        <v>49152</v>
      </c>
    </row>
    <row r="4" spans="2:23" ht="21" x14ac:dyDescent="0.5">
      <c r="B4" s="41">
        <v>0.15939999999999999</v>
      </c>
      <c r="C4" s="42" t="s">
        <v>15</v>
      </c>
      <c r="D4" s="43">
        <v>1133</v>
      </c>
      <c r="E4" s="44">
        <f>D4*12</f>
        <v>13596</v>
      </c>
      <c r="F4" s="45"/>
      <c r="G4" s="46" t="s">
        <v>35</v>
      </c>
      <c r="H4" s="16">
        <v>0</v>
      </c>
      <c r="O4" s="6">
        <f>1133*12</f>
        <v>13596</v>
      </c>
      <c r="P4" s="4">
        <f>2039*12</f>
        <v>24468</v>
      </c>
      <c r="Q4" s="4">
        <f>2039*12</f>
        <v>24468</v>
      </c>
      <c r="R4" s="4">
        <f>3172*12</f>
        <v>38064</v>
      </c>
      <c r="S4" s="4">
        <f>3172*12</f>
        <v>38064</v>
      </c>
    </row>
    <row r="5" spans="2:23" ht="21" x14ac:dyDescent="0.5">
      <c r="B5" s="47"/>
      <c r="C5" s="47"/>
      <c r="D5" s="47"/>
      <c r="E5" s="47"/>
      <c r="F5" s="48"/>
      <c r="G5" s="49" t="s">
        <v>37</v>
      </c>
      <c r="H5" s="17"/>
      <c r="U5" s="8"/>
      <c r="V5" s="8"/>
      <c r="W5" s="8"/>
    </row>
    <row r="6" spans="2:23" ht="21" x14ac:dyDescent="0.5">
      <c r="B6" s="47"/>
      <c r="C6" s="47"/>
      <c r="D6" s="47"/>
      <c r="E6" s="50"/>
      <c r="F6" s="51" t="s">
        <v>28</v>
      </c>
      <c r="G6" s="52"/>
      <c r="H6" s="17"/>
      <c r="U6" s="8"/>
      <c r="V6" s="8"/>
      <c r="W6" s="8"/>
    </row>
    <row r="7" spans="2:23" ht="21" x14ac:dyDescent="0.5">
      <c r="B7" s="47"/>
      <c r="C7" s="47"/>
      <c r="D7" s="47"/>
      <c r="E7" s="47"/>
      <c r="F7" s="53" t="s">
        <v>27</v>
      </c>
      <c r="G7" s="54" t="s">
        <v>31</v>
      </c>
      <c r="H7" s="17"/>
      <c r="U7" s="8"/>
      <c r="V7" s="8"/>
      <c r="W7" s="8"/>
    </row>
    <row r="8" spans="2:23" ht="21" x14ac:dyDescent="0.5">
      <c r="B8" s="47"/>
      <c r="C8" s="47"/>
      <c r="D8" s="47"/>
      <c r="E8" s="47"/>
      <c r="F8" s="55" t="s">
        <v>29</v>
      </c>
      <c r="G8" s="49" t="s">
        <v>25</v>
      </c>
      <c r="H8" s="17"/>
      <c r="U8" s="8"/>
      <c r="V8" s="8"/>
      <c r="W8" s="8"/>
    </row>
    <row r="9" spans="2:23" ht="21" x14ac:dyDescent="0.5">
      <c r="B9" s="47"/>
      <c r="C9" s="47"/>
      <c r="D9" s="47"/>
      <c r="E9" s="47"/>
      <c r="F9" s="47"/>
      <c r="G9" s="50"/>
      <c r="H9" s="17"/>
      <c r="U9" s="8"/>
      <c r="V9" s="8"/>
      <c r="W9" s="8"/>
    </row>
    <row r="10" spans="2:23" ht="21" x14ac:dyDescent="0.5">
      <c r="B10" s="24" t="s">
        <v>5</v>
      </c>
      <c r="C10" s="25" t="s">
        <v>6</v>
      </c>
      <c r="D10" s="26" t="s">
        <v>12</v>
      </c>
      <c r="E10" s="26" t="s">
        <v>13</v>
      </c>
      <c r="F10" s="28" t="s">
        <v>24</v>
      </c>
      <c r="G10" s="25" t="s">
        <v>16</v>
      </c>
      <c r="H10" s="18"/>
      <c r="I10" s="1"/>
      <c r="J10" s="1"/>
      <c r="L10" s="10"/>
      <c r="U10" s="8"/>
      <c r="V10" s="8"/>
      <c r="W10" s="8"/>
    </row>
    <row r="11" spans="2:23" ht="21" x14ac:dyDescent="0.5">
      <c r="B11" s="30">
        <v>0.13980000000000001</v>
      </c>
      <c r="C11" s="31" t="s">
        <v>7</v>
      </c>
      <c r="D11" s="32">
        <v>3523</v>
      </c>
      <c r="E11" s="32">
        <f>D11*12</f>
        <v>42276</v>
      </c>
      <c r="F11" s="32">
        <f>E11-E12</f>
        <v>10680</v>
      </c>
      <c r="G11" s="56" t="s">
        <v>33</v>
      </c>
      <c r="H11" s="15"/>
      <c r="I11" s="2"/>
      <c r="J11" s="2"/>
      <c r="K11" s="3"/>
      <c r="L11" s="11"/>
      <c r="U11" s="8"/>
      <c r="V11" s="8"/>
      <c r="W11" s="8"/>
    </row>
    <row r="12" spans="2:23" ht="21" x14ac:dyDescent="0.5">
      <c r="B12" s="35">
        <v>0.14030000000000001</v>
      </c>
      <c r="C12" s="36" t="s">
        <v>8</v>
      </c>
      <c r="D12" s="37">
        <v>2633</v>
      </c>
      <c r="E12" s="37">
        <f>D12*12</f>
        <v>31596</v>
      </c>
      <c r="F12" s="57">
        <v>0</v>
      </c>
      <c r="G12" s="58" t="s">
        <v>34</v>
      </c>
      <c r="H12" s="15"/>
      <c r="I12" s="2"/>
      <c r="J12" s="2"/>
      <c r="K12" s="3"/>
      <c r="L12" s="11"/>
      <c r="U12" s="8"/>
      <c r="V12" s="8"/>
      <c r="W12" s="8"/>
    </row>
    <row r="13" spans="2:23" ht="21" x14ac:dyDescent="0.5">
      <c r="B13" s="41">
        <v>0.15939999999999999</v>
      </c>
      <c r="C13" s="42" t="s">
        <v>15</v>
      </c>
      <c r="D13" s="44">
        <v>2039</v>
      </c>
      <c r="E13" s="44">
        <f>D13*12</f>
        <v>24468</v>
      </c>
      <c r="F13" s="31"/>
      <c r="G13" s="54" t="s">
        <v>17</v>
      </c>
    </row>
    <row r="14" spans="2:23" ht="21" x14ac:dyDescent="0.5">
      <c r="B14" s="47"/>
      <c r="C14" s="47"/>
      <c r="D14" s="47"/>
      <c r="E14" s="47"/>
      <c r="F14" s="31"/>
      <c r="G14" s="49" t="s">
        <v>36</v>
      </c>
    </row>
    <row r="15" spans="2:23" ht="21" x14ac:dyDescent="0.5">
      <c r="B15" s="47"/>
      <c r="C15" s="47"/>
      <c r="D15" s="47"/>
      <c r="E15" s="50"/>
      <c r="F15" s="51" t="s">
        <v>39</v>
      </c>
      <c r="G15" s="51"/>
    </row>
    <row r="16" spans="2:23" ht="21" x14ac:dyDescent="0.5">
      <c r="B16" s="47"/>
      <c r="C16" s="47"/>
      <c r="D16" s="47"/>
      <c r="E16" s="50"/>
      <c r="F16" s="53" t="s">
        <v>41</v>
      </c>
      <c r="G16" s="54" t="s">
        <v>18</v>
      </c>
    </row>
    <row r="17" spans="2:7" ht="21" x14ac:dyDescent="0.5">
      <c r="B17" s="47"/>
      <c r="C17" s="47"/>
      <c r="D17" s="47"/>
      <c r="E17" s="50"/>
      <c r="F17" s="55" t="s">
        <v>40</v>
      </c>
      <c r="G17" s="49" t="s">
        <v>38</v>
      </c>
    </row>
    <row r="18" spans="2:7" ht="21" x14ac:dyDescent="0.5">
      <c r="B18" s="47"/>
      <c r="C18" s="47"/>
      <c r="D18" s="47"/>
      <c r="E18" s="47"/>
      <c r="F18" s="47"/>
      <c r="G18" s="50"/>
    </row>
    <row r="19" spans="2:7" ht="21" x14ac:dyDescent="0.5">
      <c r="B19" s="24" t="s">
        <v>5</v>
      </c>
      <c r="C19" s="25" t="s">
        <v>6</v>
      </c>
      <c r="D19" s="26" t="s">
        <v>19</v>
      </c>
      <c r="E19" s="26" t="s">
        <v>20</v>
      </c>
      <c r="F19" s="59" t="s">
        <v>11</v>
      </c>
      <c r="G19" s="60" t="s">
        <v>16</v>
      </c>
    </row>
    <row r="20" spans="2:7" ht="21" x14ac:dyDescent="0.5">
      <c r="B20" s="30">
        <v>0.13980000000000001</v>
      </c>
      <c r="C20" s="31" t="s">
        <v>7</v>
      </c>
      <c r="D20" s="32">
        <v>5480</v>
      </c>
      <c r="E20" s="32">
        <f>D20*12</f>
        <v>65760</v>
      </c>
      <c r="F20" s="32">
        <f>E20-E21</f>
        <v>16608</v>
      </c>
      <c r="G20" s="61" t="s">
        <v>43</v>
      </c>
    </row>
    <row r="21" spans="2:7" ht="21" x14ac:dyDescent="0.5">
      <c r="B21" s="35">
        <v>0.14030000000000001</v>
      </c>
      <c r="C21" s="36" t="s">
        <v>8</v>
      </c>
      <c r="D21" s="37">
        <v>4096</v>
      </c>
      <c r="E21" s="37">
        <f>D21*12</f>
        <v>49152</v>
      </c>
      <c r="F21" s="57">
        <v>0</v>
      </c>
      <c r="G21" s="61" t="s">
        <v>42</v>
      </c>
    </row>
    <row r="22" spans="2:7" ht="21" x14ac:dyDescent="0.5">
      <c r="B22" s="41">
        <v>0.15939999999999999</v>
      </c>
      <c r="C22" s="42" t="s">
        <v>15</v>
      </c>
      <c r="D22" s="44">
        <v>3172</v>
      </c>
      <c r="E22" s="44">
        <f>D22*12</f>
        <v>38064</v>
      </c>
      <c r="F22" s="31"/>
      <c r="G22" s="52" t="s">
        <v>21</v>
      </c>
    </row>
    <row r="23" spans="2:7" ht="21" x14ac:dyDescent="0.5">
      <c r="B23" s="47"/>
      <c r="C23" s="47"/>
      <c r="D23" s="47"/>
      <c r="E23" s="47"/>
      <c r="F23" s="51" t="s">
        <v>39</v>
      </c>
      <c r="G23" s="49" t="s">
        <v>44</v>
      </c>
    </row>
    <row r="24" spans="2:7" ht="21" x14ac:dyDescent="0.5">
      <c r="B24" s="47"/>
      <c r="C24" s="47"/>
      <c r="D24" s="47"/>
      <c r="E24" s="47"/>
      <c r="F24" s="53" t="s">
        <v>41</v>
      </c>
      <c r="G24" s="62"/>
    </row>
    <row r="25" spans="2:7" ht="21" x14ac:dyDescent="0.5">
      <c r="B25" s="47"/>
      <c r="C25" s="47"/>
      <c r="D25" s="50"/>
      <c r="E25" s="50"/>
      <c r="F25" s="55" t="s">
        <v>40</v>
      </c>
      <c r="G25" s="54" t="s">
        <v>22</v>
      </c>
    </row>
    <row r="26" spans="2:7" ht="21" x14ac:dyDescent="0.5">
      <c r="B26" s="60" t="s">
        <v>46</v>
      </c>
      <c r="C26" s="47" t="s">
        <v>47</v>
      </c>
      <c r="D26" s="47"/>
      <c r="E26" s="47"/>
      <c r="F26" s="47"/>
      <c r="G26" s="49" t="s">
        <v>23</v>
      </c>
    </row>
    <row r="27" spans="2:7" ht="21" x14ac:dyDescent="0.5">
      <c r="B27" s="47"/>
      <c r="C27" s="47"/>
      <c r="D27" s="47"/>
      <c r="E27" s="47"/>
      <c r="F27" s="47"/>
      <c r="G27" s="50"/>
    </row>
    <row r="30" spans="2:7" x14ac:dyDescent="0.35">
      <c r="E30" t="s">
        <v>45</v>
      </c>
    </row>
  </sheetData>
  <pageMargins left="0.25" right="0.25" top="0.75" bottom="0.75" header="0.3" footer="0.3"/>
  <pageSetup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33afc-cf11-4ac0-b27e-d9a50323ed25" xsi:nil="true"/>
    <lcf76f155ced4ddcb4097134ff3c332f xmlns="8e91c9f6-1ca9-45b8-9a6f-e478f037a38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A447D81432E940B94D596C4EEBA45D" ma:contentTypeVersion="13" ma:contentTypeDescription="Create a new document." ma:contentTypeScope="" ma:versionID="90f8e9982ef43e748a6af26a30b7d1e3">
  <xsd:schema xmlns:xsd="http://www.w3.org/2001/XMLSchema" xmlns:xs="http://www.w3.org/2001/XMLSchema" xmlns:p="http://schemas.microsoft.com/office/2006/metadata/properties" xmlns:ns2="8e91c9f6-1ca9-45b8-9a6f-e478f037a388" xmlns:ns3="21933afc-cf11-4ac0-b27e-d9a50323ed25" targetNamespace="http://schemas.microsoft.com/office/2006/metadata/properties" ma:root="true" ma:fieldsID="9c24936d12044a30b3ab4fc097ac5dbb" ns2:_="" ns3:_="">
    <xsd:import namespace="8e91c9f6-1ca9-45b8-9a6f-e478f037a388"/>
    <xsd:import namespace="21933afc-cf11-4ac0-b27e-d9a50323ed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1c9f6-1ca9-45b8-9a6f-e478f037a3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ecea01-9c6d-446a-96f0-834a7e900c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33afc-cf11-4ac0-b27e-d9a50323ed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751503-e8f1-4e98-b03a-3819997dbc13}" ma:internalName="TaxCatchAll" ma:showField="CatchAllData" ma:web="21933afc-cf11-4ac0-b27e-d9a50323ed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1D0688-902B-4D38-8594-607A045C6B62}">
  <ds:schemaRefs>
    <ds:schemaRef ds:uri="http://schemas.microsoft.com/office/2006/metadata/properties"/>
    <ds:schemaRef ds:uri="http://schemas.microsoft.com/office/infopath/2007/PartnerControls"/>
    <ds:schemaRef ds:uri="21933afc-cf11-4ac0-b27e-d9a50323ed25"/>
    <ds:schemaRef ds:uri="8e91c9f6-1ca9-45b8-9a6f-e478f037a388"/>
  </ds:schemaRefs>
</ds:datastoreItem>
</file>

<file path=customXml/itemProps2.xml><?xml version="1.0" encoding="utf-8"?>
<ds:datastoreItem xmlns:ds="http://schemas.openxmlformats.org/officeDocument/2006/customXml" ds:itemID="{2143E828-9E89-4F79-A223-7C774F29D3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91c9f6-1ca9-45b8-9a6f-e478f037a388"/>
    <ds:schemaRef ds:uri="21933afc-cf11-4ac0-b27e-d9a50323ed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7C3AE-8F8A-43D5-866A-7267132D64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2027</vt:lpstr>
      <vt:lpstr>'2027'!Print_Area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Saavedra, Sara</dc:creator>
  <cp:lastModifiedBy>Saavedra, Sara</cp:lastModifiedBy>
  <cp:lastPrinted>2026-10-14T20:59:52Z</cp:lastPrinted>
  <dcterms:created xsi:type="dcterms:W3CDTF">2025-11-11T16:40:49Z</dcterms:created>
  <dcterms:modified xsi:type="dcterms:W3CDTF">2026-10-16T20:00:29Z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0x01010005A447D81432E940B94D596C4EEBA45D</vt:lpwstr>
  </property>
  <property fmtid="{D5CDD505-2E9C-101B-9397-08002B2CF9AE}" pid="3" name="Order">
    <vt:r8>3262200</vt:r8>
  </property>
  <property fmtid="{D5CDD505-2E9C-101B-9397-08002B2CF9AE}" pid="4" name="MediaServiceImageTags">
    <vt:lpwstr/>
  </property>
</Properties>
</file>